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Projekt Ganztag\Vergabeverfahren Barnstorf _ Stuhr\Formblätter &amp; Einzeldokumente\"/>
    </mc:Choice>
  </mc:AlternateContent>
  <xr:revisionPtr revIDLastSave="0" documentId="13_ncr:1_{536EB007-0A63-472F-967F-D3C71730E6E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Bewertungsmatrix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2" i="1" l="1"/>
  <c r="G23" i="1" s="1"/>
  <c r="F22" i="1"/>
  <c r="F23" i="1" s="1"/>
  <c r="E22" i="1"/>
  <c r="E23" i="1" s="1"/>
  <c r="D22" i="1"/>
  <c r="D23" i="1" s="1"/>
  <c r="G21" i="1"/>
  <c r="F21" i="1"/>
  <c r="E21" i="1"/>
  <c r="D21" i="1"/>
  <c r="C21" i="1"/>
  <c r="G20" i="1"/>
  <c r="F20" i="1"/>
  <c r="E20" i="1"/>
  <c r="D20" i="1"/>
  <c r="C20" i="1"/>
  <c r="G19" i="1"/>
  <c r="F19" i="1"/>
  <c r="E19" i="1"/>
  <c r="D19" i="1"/>
  <c r="C19" i="1"/>
  <c r="B15" i="1"/>
  <c r="G11" i="1"/>
  <c r="G18" i="1" s="1"/>
  <c r="F11" i="1"/>
  <c r="F18" i="1" s="1"/>
  <c r="E11" i="1"/>
  <c r="E18" i="1" s="1"/>
  <c r="D11" i="1"/>
  <c r="D18" i="1" s="1"/>
  <c r="C6" i="1"/>
  <c r="C11" i="1" s="1"/>
  <c r="C18" i="1" s="1"/>
  <c r="C22" i="1" s="1"/>
  <c r="C23" i="1" l="1"/>
</calcChain>
</file>

<file path=xl/sharedStrings.xml><?xml version="1.0" encoding="utf-8"?>
<sst xmlns="http://schemas.openxmlformats.org/spreadsheetml/2006/main" count="23" uniqueCount="23">
  <si>
    <t>Bewertungsmatrix – Vergabeverfahren</t>
  </si>
  <si>
    <t>Kriterium</t>
  </si>
  <si>
    <t>Gewichtung</t>
  </si>
  <si>
    <t>Bieter 1 (Beispiel)</t>
  </si>
  <si>
    <t>Bieter 2</t>
  </si>
  <si>
    <t>Bieter 3</t>
  </si>
  <si>
    <t>Bieter 4</t>
  </si>
  <si>
    <t>Bieter 5</t>
  </si>
  <si>
    <t>Angebotspreis (€)</t>
  </si>
  <si>
    <t>→ Angebotspreis (0–10 Punkte, linear interpoliert)</t>
  </si>
  <si>
    <t>Angebotsvielfalt (0–10 Punkte)</t>
  </si>
  <si>
    <t>Bildungsansatz (0–10 Punkte)</t>
  </si>
  <si>
    <t>Trägererfahrung (0–10 Punkte)</t>
  </si>
  <si>
    <t>Angebotspreis</t>
  </si>
  <si>
    <t>Angebotsvielfalt</t>
  </si>
  <si>
    <t>Bildungsansatz</t>
  </si>
  <si>
    <t>Trägererfahrung</t>
  </si>
  <si>
    <t>Gesamtpunktzahl (max. 100)</t>
  </si>
  <si>
    <t>Rang</t>
  </si>
  <si>
    <t>Mindestpreis (günstigstes Angebot)</t>
  </si>
  <si>
    <t xml:space="preserve">Höchstpreis </t>
  </si>
  <si>
    <t>Höchstpreis (%)</t>
  </si>
  <si>
    <t>Gewichtete Punkte je Kriterium (Skala 0–10 je Kriterium)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</si>
</sst>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7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b/>
      <sz val="11"/>
      <name val="Arial"/>
      <charset val="1"/>
    </font>
    <font>
      <i/>
      <sz val="9"/>
      <name val="Arial"/>
      <charset val="1"/>
    </font>
    <font>
      <sz val="11"/>
      <color rgb="FF000000"/>
      <name val="Arial"/>
      <charset val="1"/>
    </font>
    <font>
      <sz val="11"/>
      <color rgb="FF0000FF"/>
      <name val="Arial"/>
      <charset val="1"/>
    </font>
    <font>
      <b/>
      <sz val="11"/>
      <color rgb="FFFFFFFF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305496"/>
        <bgColor rgb="FF666699"/>
      </patternFill>
    </fill>
    <fill>
      <patternFill patternType="solid">
        <fgColor rgb="FFD9D9D9"/>
        <bgColor rgb="FFEDEDED"/>
      </patternFill>
    </fill>
    <fill>
      <patternFill patternType="solid">
        <fgColor rgb="FFEDEDED"/>
        <bgColor rgb="FFFFFFFF"/>
      </patternFill>
    </fill>
    <fill>
      <patternFill patternType="solid">
        <fgColor rgb="FFFCE4A0"/>
        <bgColor rgb="FFFFFF99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1" xfId="0" applyFont="1" applyBorder="1"/>
    <xf numFmtId="9" fontId="5" fillId="2" borderId="1" xfId="0" applyNumberFormat="1" applyFont="1" applyFill="1" applyBorder="1"/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164" fontId="5" fillId="4" borderId="1" xfId="0" applyNumberFormat="1" applyFont="1" applyFill="1" applyBorder="1"/>
    <xf numFmtId="164" fontId="5" fillId="2" borderId="1" xfId="0" applyNumberFormat="1" applyFont="1" applyFill="1" applyBorder="1"/>
    <xf numFmtId="2" fontId="4" fillId="0" borderId="1" xfId="0" applyNumberFormat="1" applyFont="1" applyBorder="1"/>
    <xf numFmtId="1" fontId="5" fillId="4" borderId="1" xfId="0" applyNumberFormat="1" applyFont="1" applyFill="1" applyBorder="1"/>
    <xf numFmtId="1" fontId="5" fillId="2" borderId="1" xfId="0" applyNumberFormat="1" applyFont="1" applyFill="1" applyBorder="1"/>
    <xf numFmtId="9" fontId="2" fillId="0" borderId="0" xfId="0" applyNumberFormat="1" applyFont="1"/>
    <xf numFmtId="0" fontId="2" fillId="6" borderId="1" xfId="0" applyFont="1" applyFill="1" applyBorder="1"/>
    <xf numFmtId="2" fontId="2" fillId="6" borderId="1" xfId="0" applyNumberFormat="1" applyFont="1" applyFill="1" applyBorder="1"/>
    <xf numFmtId="1" fontId="2" fillId="0" borderId="1" xfId="0" applyNumberFormat="1" applyFont="1" applyBorder="1"/>
    <xf numFmtId="0" fontId="1" fillId="0" borderId="0" xfId="0" applyFont="1" applyBorder="1"/>
    <xf numFmtId="164" fontId="4" fillId="0" borderId="1" xfId="0" applyNumberFormat="1" applyFont="1" applyBorder="1"/>
    <xf numFmtId="9" fontId="5" fillId="2" borderId="1" xfId="0" applyNumberFormat="1" applyFont="1" applyFill="1" applyBorder="1"/>
    <xf numFmtId="0" fontId="2" fillId="5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A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0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="92" zoomScaleNormal="100" workbookViewId="0">
      <selection activeCell="G6" sqref="G6"/>
    </sheetView>
  </sheetViews>
  <sheetFormatPr baseColWidth="10" defaultColWidth="8.6640625" defaultRowHeight="14.4" x14ac:dyDescent="0.3"/>
  <cols>
    <col min="1" max="1" width="46" customWidth="1"/>
    <col min="2" max="2" width="12" customWidth="1"/>
    <col min="3" max="3" width="20" customWidth="1"/>
    <col min="4" max="7" width="18" customWidth="1"/>
  </cols>
  <sheetData>
    <row r="1" spans="1:7" ht="17.399999999999999" x14ac:dyDescent="0.3">
      <c r="A1" s="15" t="s">
        <v>0</v>
      </c>
      <c r="B1" s="15"/>
      <c r="C1" s="15"/>
      <c r="D1" s="15"/>
      <c r="E1" s="15"/>
      <c r="F1" s="15"/>
      <c r="G1" s="15"/>
    </row>
    <row r="4" spans="1:7" x14ac:dyDescent="0.3">
      <c r="A4" s="2" t="s">
        <v>19</v>
      </c>
      <c r="C4" s="16">
        <v>1250000</v>
      </c>
      <c r="D4" s="16"/>
    </row>
    <row r="5" spans="1:7" x14ac:dyDescent="0.3">
      <c r="A5" s="2" t="s">
        <v>21</v>
      </c>
      <c r="C5" s="17">
        <v>2</v>
      </c>
      <c r="D5" s="17"/>
    </row>
    <row r="6" spans="1:7" x14ac:dyDescent="0.3">
      <c r="A6" s="2" t="s">
        <v>20</v>
      </c>
      <c r="C6" s="16">
        <f>IFERROR(C4*C5,"")</f>
        <v>2500000</v>
      </c>
      <c r="D6" s="16"/>
    </row>
    <row r="7" spans="1:7" x14ac:dyDescent="0.3">
      <c r="A7" s="1"/>
    </row>
    <row r="9" spans="1:7" ht="30" customHeight="1" x14ac:dyDescent="0.3">
      <c r="A9" s="4" t="s">
        <v>1</v>
      </c>
      <c r="B9" s="4" t="s">
        <v>2</v>
      </c>
      <c r="C9" s="4" t="s">
        <v>3</v>
      </c>
      <c r="D9" s="4" t="s">
        <v>4</v>
      </c>
      <c r="E9" s="4" t="s">
        <v>5</v>
      </c>
      <c r="F9" s="4" t="s">
        <v>6</v>
      </c>
      <c r="G9" s="4" t="s">
        <v>7</v>
      </c>
    </row>
    <row r="10" spans="1:7" x14ac:dyDescent="0.3">
      <c r="A10" s="5" t="s">
        <v>8</v>
      </c>
      <c r="C10" s="6">
        <v>1250000</v>
      </c>
      <c r="D10" s="7"/>
      <c r="E10" s="7"/>
      <c r="F10" s="7"/>
      <c r="G10" s="7"/>
    </row>
    <row r="11" spans="1:7" x14ac:dyDescent="0.3">
      <c r="A11" s="5" t="s">
        <v>9</v>
      </c>
      <c r="B11" s="3">
        <v>0.4</v>
      </c>
      <c r="C11" s="8">
        <f>IF(C10="","",IF($C$6=$C$4,10,MAX(0,MIN(10,10-(C10-$C$4)/($C$6-$C$4)*10))))</f>
        <v>10</v>
      </c>
      <c r="D11" s="8" t="str">
        <f>IF(D10="","",IF($C$6=$C$4,10,MAX(0,MIN(10,10-(D10-$C$4)/($C$6-$C$4)*10))))</f>
        <v/>
      </c>
      <c r="E11" s="8" t="str">
        <f>IF(E10="","",IF($C$6=$C$4,10,MAX(0,MIN(10,10-(E10-$C$4)/($C$6-$C$4)*10))))</f>
        <v/>
      </c>
      <c r="F11" s="8" t="str">
        <f>IF(F10="","",IF($C$6=$C$4,10,MAX(0,MIN(10,10-(F10-$C$4)/($C$6-$C$4)*10))))</f>
        <v/>
      </c>
      <c r="G11" s="8" t="str">
        <f>IF(G10="","",IF($C$6=$C$4,10,MAX(0,MIN(10,10-(G10-$C$4)/($C$6-$C$4)*10))))</f>
        <v/>
      </c>
    </row>
    <row r="12" spans="1:7" x14ac:dyDescent="0.3">
      <c r="A12" s="5" t="s">
        <v>10</v>
      </c>
      <c r="B12" s="3">
        <v>0.3</v>
      </c>
      <c r="C12" s="9">
        <v>8</v>
      </c>
      <c r="D12" s="10"/>
      <c r="E12" s="10"/>
      <c r="F12" s="10"/>
      <c r="G12" s="10"/>
    </row>
    <row r="13" spans="1:7" x14ac:dyDescent="0.3">
      <c r="A13" s="5" t="s">
        <v>11</v>
      </c>
      <c r="B13" s="3">
        <v>0.2</v>
      </c>
      <c r="C13" s="9">
        <v>8</v>
      </c>
      <c r="D13" s="10"/>
      <c r="E13" s="10"/>
      <c r="F13" s="10"/>
      <c r="G13" s="10"/>
    </row>
    <row r="14" spans="1:7" x14ac:dyDescent="0.3">
      <c r="A14" s="5" t="s">
        <v>12</v>
      </c>
      <c r="B14" s="3">
        <v>0.1</v>
      </c>
      <c r="C14" s="9">
        <v>5</v>
      </c>
      <c r="D14" s="10"/>
      <c r="E14" s="10"/>
      <c r="F14" s="10"/>
      <c r="G14" s="10"/>
    </row>
    <row r="15" spans="1:7" x14ac:dyDescent="0.3">
      <c r="A15" s="1"/>
      <c r="B15" s="11">
        <f>SUM(B11,B12,B13,B14)</f>
        <v>0.99999999999999989</v>
      </c>
    </row>
    <row r="17" spans="1:7" x14ac:dyDescent="0.3">
      <c r="A17" s="18" t="s">
        <v>22</v>
      </c>
      <c r="B17" s="18"/>
      <c r="C17" s="18"/>
      <c r="D17" s="18"/>
      <c r="E17" s="18"/>
      <c r="F17" s="18"/>
      <c r="G17" s="18"/>
    </row>
    <row r="18" spans="1:7" x14ac:dyDescent="0.3">
      <c r="A18" s="5" t="s">
        <v>13</v>
      </c>
      <c r="C18" s="8">
        <f>IF(C11="","",C11/10*$B$11*100)</f>
        <v>40</v>
      </c>
      <c r="D18" s="8" t="str">
        <f>IF(D11="","",D11/10*$B$11*100)</f>
        <v/>
      </c>
      <c r="E18" s="8" t="str">
        <f>IF(E11="","",E11/10*$B$11*100)</f>
        <v/>
      </c>
      <c r="F18" s="8" t="str">
        <f>IF(F11="","",F11/10*$B$11*100)</f>
        <v/>
      </c>
      <c r="G18" s="8" t="str">
        <f>IF(G11="","",G11/10*$B$11*100)</f>
        <v/>
      </c>
    </row>
    <row r="19" spans="1:7" x14ac:dyDescent="0.3">
      <c r="A19" s="5" t="s">
        <v>14</v>
      </c>
      <c r="C19" s="8">
        <f>IF(C12="","",C12/10*$B$12*100)</f>
        <v>24</v>
      </c>
      <c r="D19" s="8" t="str">
        <f>IF(D12="","",D12/10*$B$12*100)</f>
        <v/>
      </c>
      <c r="E19" s="8" t="str">
        <f>IF(E12="","",E12/10*$B$12*100)</f>
        <v/>
      </c>
      <c r="F19" s="8" t="str">
        <f>IF(F12="","",F12/10*$B$12*100)</f>
        <v/>
      </c>
      <c r="G19" s="8" t="str">
        <f>IF(G12="","",G12/10*$B$12*100)</f>
        <v/>
      </c>
    </row>
    <row r="20" spans="1:7" x14ac:dyDescent="0.3">
      <c r="A20" s="5" t="s">
        <v>15</v>
      </c>
      <c r="C20" s="8">
        <f>IF(C13="","",C13/10*$B$13*100)</f>
        <v>16.000000000000004</v>
      </c>
      <c r="D20" s="8" t="str">
        <f>IF(D13="","",D13/10*$B$13*100)</f>
        <v/>
      </c>
      <c r="E20" s="8" t="str">
        <f>IF(E13="","",E13/10*$B$13*100)</f>
        <v/>
      </c>
      <c r="F20" s="8" t="str">
        <f>IF(F13="","",F13/10*$B$13*100)</f>
        <v/>
      </c>
      <c r="G20" s="8" t="str">
        <f>IF(G13="","",G13/10*$B$13*100)</f>
        <v/>
      </c>
    </row>
    <row r="21" spans="1:7" x14ac:dyDescent="0.3">
      <c r="A21" s="5" t="s">
        <v>16</v>
      </c>
      <c r="C21" s="8">
        <f>IF(C14="","",C14/10*$B$14*100)</f>
        <v>5</v>
      </c>
      <c r="D21" s="8" t="str">
        <f>IF(D14="","",D14/10*$B$14*100)</f>
        <v/>
      </c>
      <c r="E21" s="8" t="str">
        <f>IF(E14="","",E14/10*$B$14*100)</f>
        <v/>
      </c>
      <c r="F21" s="8" t="str">
        <f>IF(F14="","",F14/10*$B$14*100)</f>
        <v/>
      </c>
      <c r="G21" s="8" t="str">
        <f>IF(G14="","",G14/10*$B$14*100)</f>
        <v/>
      </c>
    </row>
    <row r="22" spans="1:7" x14ac:dyDescent="0.3">
      <c r="A22" s="12" t="s">
        <v>17</v>
      </c>
      <c r="C22" s="13">
        <f>IF(C10="","",SUM(C18:C21))</f>
        <v>85</v>
      </c>
      <c r="D22" s="13" t="str">
        <f>IF(D10="","",SUM(D18:D21))</f>
        <v/>
      </c>
      <c r="E22" s="13" t="str">
        <f>IF(E10="","",SUM(E18:E21))</f>
        <v/>
      </c>
      <c r="F22" s="13" t="str">
        <f>IF(F10="","",SUM(F18:F21))</f>
        <v/>
      </c>
      <c r="G22" s="13" t="str">
        <f>IF(G10="","",SUM(G18:G21))</f>
        <v/>
      </c>
    </row>
    <row r="23" spans="1:7" x14ac:dyDescent="0.3">
      <c r="A23" s="2" t="s">
        <v>18</v>
      </c>
      <c r="C23" s="14">
        <f>IF(C22="","",RANK(C22,$C$22:$G$22))</f>
        <v>1</v>
      </c>
      <c r="D23" s="14" t="str">
        <f>IF(D22="","",RANK(D22,$C$22:$G$22))</f>
        <v/>
      </c>
      <c r="E23" s="14" t="str">
        <f>IF(E22="","",RANK(E22,$C$22:$G$22))</f>
        <v/>
      </c>
      <c r="F23" s="14" t="str">
        <f>IF(F22="","",RANK(F22,$C$22:$G$22))</f>
        <v/>
      </c>
      <c r="G23" s="14" t="str">
        <f>IF(G22="","",RANK(G22,$C$22:$G$22))</f>
        <v/>
      </c>
    </row>
  </sheetData>
  <mergeCells count="5">
    <mergeCell ref="A1:G1"/>
    <mergeCell ref="C4:D4"/>
    <mergeCell ref="C5:D5"/>
    <mergeCell ref="C6:D6"/>
    <mergeCell ref="A17:G17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Bewertungsmatrix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Schreiner-Deeben Simon</cp:lastModifiedBy>
  <cp:revision>0</cp:revision>
  <dcterms:created xsi:type="dcterms:W3CDTF">2026-10-12T22:35:59Z</dcterms:created>
  <dcterms:modified xsi:type="dcterms:W3CDTF">2026-10-15T06:32:43Z</dcterms:modified>
  <dc:language>en-US</dc:language>
</cp:coreProperties>
</file>